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自评表!$A$1:$O$59</definedName>
  </definedNames>
  <calcPr calcId="144525"/>
</workbook>
</file>

<file path=xl/sharedStrings.xml><?xml version="1.0" encoding="utf-8"?>
<sst xmlns="http://schemas.openxmlformats.org/spreadsheetml/2006/main" count="151" uniqueCount="129">
  <si>
    <t>附件1：</t>
  </si>
  <si>
    <r>
      <rPr>
        <b/>
        <sz val="11"/>
        <color theme="1"/>
        <rFont val="等线"/>
        <charset val="134"/>
        <scheme val="minor"/>
      </rPr>
      <t xml:space="preserve">北京市文旅局项目绩效自评表
</t>
    </r>
    <r>
      <rPr>
        <sz val="11"/>
        <color theme="1"/>
        <rFont val="等线"/>
        <charset val="134"/>
        <scheme val="minor"/>
      </rPr>
      <t>（2022年度）</t>
    </r>
  </si>
  <si>
    <t>项目名称</t>
  </si>
  <si>
    <t>首都图书馆图书购置</t>
  </si>
  <si>
    <t>主管部门</t>
  </si>
  <si>
    <t>北京市文化和旅游局</t>
  </si>
  <si>
    <t>实施单位</t>
  </si>
  <si>
    <t>首都图书馆</t>
  </si>
  <si>
    <t>项目负责人</t>
  </si>
  <si>
    <t>毛雅君</t>
  </si>
  <si>
    <t xml:space="preserve">联系电话
</t>
  </si>
  <si>
    <t>010-67358114转8001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</si>
  <si>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</si>
  <si>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</si>
  <si>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</si>
  <si>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</si>
  <si>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</si>
  <si>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</si>
  <si>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</si>
  <si>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</si>
  <si>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</si>
  <si>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</si>
  <si>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</si>
  <si>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</si>
  <si>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</si>
  <si>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</si>
  <si>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</si>
  <si>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中外文图书、古籍、报刊、视听资料和地方文献约30.6412万册件，扩充图书馆馆藏，维护馆藏的全面性、系统性、连续性和可持续性，为图书馆开展服务提供文献保障，满足读者多样化的阅读需求，吸引读者走进图书馆、利用图书馆。</t>
  </si>
  <si>
    <t>购置了中外文图书、古籍、报刊、视听资料和地方文献约15.4986万册件，扩充了馆藏，维护了馆藏的全面性、系统性、连续性和可持续性，为图书馆开展服务提供文献保障，达成了满足读者多样化的阅读需求，吸引读者走进图书馆、利用图书馆的目标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</si>
  <si>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</si>
  <si>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</si>
  <si>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</si>
  <si>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</si>
  <si>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</si>
  <si>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</si>
  <si>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1"/>
        <rFont val="宋体"/>
        <charset val="134"/>
      </rPr>
      <t>得分</t>
    </r>
    <r>
      <rPr>
        <sz val="11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</si>
  <si>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</si>
  <si>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</si>
  <si>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</si>
  <si>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中文图书</t>
  </si>
  <si>
    <t>15.39万册</t>
  </si>
  <si>
    <t>0.31万册</t>
  </si>
  <si>
    <t>因疫情防控措施，项目公开招标时间较晚，文献采购验收工作受到很大影响。中文图书采购体量大，购置工作尚未结束。
计划于2023年内完成中文图书购置工作。</t>
  </si>
  <si>
    <t>外文图书</t>
  </si>
  <si>
    <t>0.32万册</t>
  </si>
  <si>
    <t>0.4万册</t>
  </si>
  <si>
    <t>古籍</t>
  </si>
  <si>
    <t>0.01万册</t>
  </si>
  <si>
    <t>0.04万册</t>
  </si>
  <si>
    <t>古籍作为特藏文献，通过拍卖方式进行采购，不确定性高。</t>
  </si>
  <si>
    <t>中外文报刊</t>
  </si>
  <si>
    <t>13.7162万册</t>
  </si>
  <si>
    <t>13.39万册</t>
  </si>
  <si>
    <t>原因是报刊价格上涨、出版频率调整以及部分外文报刊暂停纸质出版。
报刊出版发生出版频率变动、停休刊、涨价等情况属于常规情况，很难避免，因此预算申报册数与实际预订购册数会产生一定误差。</t>
  </si>
  <si>
    <t>中文视听资料</t>
  </si>
  <si>
    <t>3000张</t>
  </si>
  <si>
    <t>6378张</t>
  </si>
  <si>
    <t>外文视听资料</t>
  </si>
  <si>
    <t>990张</t>
  </si>
  <si>
    <t>908张</t>
  </si>
  <si>
    <t>项目外文视听资料经费为2021年合同款，初始经费为25万元，计划采购1250张。后因本项目调整，将187万元地方资金单独立项，外文视听资料由地方资金支付5.197165万元，中央资金即本项目支付19.802835万元，故将数量指标值按照经费比例进行了调整。实际采购中，中央资金支付部分平均单价较高，地方资金使用均价偏低，因此采购数量与指标出现偏离。实际全年外文采购整体数量和均价与预算持平。</t>
  </si>
  <si>
    <t>地方文献</t>
  </si>
  <si>
    <t>0.806万册件</t>
  </si>
  <si>
    <t>0.63万册件</t>
  </si>
  <si>
    <t>本年度采购部分码洋较高文献，提高了文献平均单价。
后续年度将分析地方文献构成，细化预算均价。</t>
  </si>
  <si>
    <t>质量指标</t>
  </si>
  <si>
    <t>总体质量</t>
  </si>
  <si>
    <t>优良中低差</t>
  </si>
  <si>
    <t>优</t>
  </si>
  <si>
    <t>中文图书质量</t>
  </si>
  <si>
    <t>外文图书质量</t>
  </si>
  <si>
    <t>古籍质量</t>
  </si>
  <si>
    <t>报刊质量</t>
  </si>
  <si>
    <t>中文视听资料质量</t>
  </si>
  <si>
    <t>外文视听资料质量</t>
  </si>
  <si>
    <t>地方文献质量</t>
  </si>
  <si>
    <t>时效指标</t>
  </si>
  <si>
    <t>方案制定和前期准备时间</t>
  </si>
  <si>
    <t>5月以前</t>
  </si>
  <si>
    <t>11月10日</t>
  </si>
  <si>
    <t>因疫情防控措施，公开招标工作进度受到影响；中文报刊（一）和外文视听资料因有效投标人不足三家，分别进行了二次招标和单一来源谈判，中文报刊（一）于9月23日签订采购合同，外文视听资料于11月10日签订采购合同，其余前期准备工作于8月26日之前完成。</t>
  </si>
  <si>
    <t>采购时间</t>
  </si>
  <si>
    <t>12月以前</t>
  </si>
  <si>
    <t>2023年12月底以前</t>
  </si>
  <si>
    <t>中文图书购置工作尚未结束，计划2023年完成剩余图书采购工作。</t>
  </si>
  <si>
    <t>验收时间</t>
  </si>
  <si>
    <t>中文图书购置工作尚未结束，计划2023年完成图书验收工作。</t>
  </si>
  <si>
    <t>成本指标</t>
  </si>
  <si>
    <t>中文图书预算控制数</t>
  </si>
  <si>
    <t>≤985.12万</t>
  </si>
  <si>
    <t>595.072万</t>
  </si>
  <si>
    <t>外文图书预算控制数</t>
  </si>
  <si>
    <t>≤218.197165万</t>
  </si>
  <si>
    <t>218.197165万</t>
  </si>
  <si>
    <t>古籍预算控制数</t>
  </si>
  <si>
    <t>≤60万</t>
  </si>
  <si>
    <t>59.99594万</t>
  </si>
  <si>
    <t>报刊预算控制数</t>
  </si>
  <si>
    <t>≤439.6万</t>
  </si>
  <si>
    <t>439.6万</t>
  </si>
  <si>
    <t>中文视听资料预算控制数</t>
  </si>
  <si>
    <t>≤30万</t>
  </si>
  <si>
    <t>30万</t>
  </si>
  <si>
    <t>外文视听资料预算控制数</t>
  </si>
  <si>
    <t>≤19.802835万</t>
  </si>
  <si>
    <t>19.802835万</t>
  </si>
  <si>
    <t>地方文献预算控制数</t>
  </si>
  <si>
    <t>≤109.28万</t>
  </si>
  <si>
    <t>108.66935万</t>
  </si>
  <si>
    <t>项目预算控制数</t>
  </si>
  <si>
    <t>≤1862万</t>
  </si>
  <si>
    <t>1471.33729万</t>
  </si>
  <si>
    <t>续上页</t>
  </si>
  <si>
    <t>效益指标
（30分）</t>
  </si>
  <si>
    <t>社会效益指标</t>
  </si>
  <si>
    <t>年流通人次</t>
  </si>
  <si>
    <t>≥200万人次</t>
  </si>
  <si>
    <t>149.84万人次</t>
  </si>
  <si>
    <t>因疫情防控需要，4月下旬到6月上旬、11月下旬及12月采取闭馆措施，其余时间采取限流防控，读者到馆及文献借阅受到影响。
将加大宣传推广和资源推荐力度，优化文献揭示途径，提升读者对各类文献的阅读兴趣。</t>
  </si>
  <si>
    <t>年文献外借量</t>
  </si>
  <si>
    <t>≥65万册次</t>
  </si>
  <si>
    <t>49.77万册次</t>
  </si>
  <si>
    <t>满意度指标
（10分）</t>
  </si>
  <si>
    <t>服务对象满意度指标</t>
  </si>
  <si>
    <t>读者满意度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</si>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</sst>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0" fillId="0" borderId="0"/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/>
    <xf numFmtId="0" fontId="1" fillId="2" borderId="0" xfId="0" applyFont="1" applyFill="1"/>
    <xf numFmtId="0" fontId="0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0" fontId="3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/>
    </xf>
    <xf numFmtId="0" fontId="0" fillId="2" borderId="0" xfId="0" applyFont="1" applyFill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7" fontId="0" fillId="2" borderId="8" xfId="50" applyNumberFormat="1" applyFont="1" applyFill="1" applyBorder="1" applyAlignment="1">
      <alignment horizontal="center" vertical="center"/>
    </xf>
    <xf numFmtId="177" fontId="0" fillId="2" borderId="9" xfId="50" applyNumberFormat="1" applyFont="1" applyFill="1" applyBorder="1" applyAlignment="1">
      <alignment horizontal="center" vertical="center"/>
    </xf>
    <xf numFmtId="0" fontId="0" fillId="2" borderId="3" xfId="50" applyFont="1" applyFill="1" applyBorder="1" applyAlignment="1">
      <alignment horizontal="center" vertical="center"/>
    </xf>
    <xf numFmtId="0" fontId="0" fillId="2" borderId="5" xfId="50" applyFont="1" applyFill="1" applyBorder="1" applyAlignment="1">
      <alignment horizontal="center" vertical="center"/>
    </xf>
    <xf numFmtId="177" fontId="0" fillId="2" borderId="3" xfId="50" applyNumberFormat="1" applyFont="1" applyFill="1" applyBorder="1" applyAlignment="1">
      <alignment horizontal="center" vertical="center"/>
    </xf>
    <xf numFmtId="177" fontId="0" fillId="2" borderId="5" xfId="5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9"/>
  <sheetViews>
    <sheetView tabSelected="1" view="pageBreakPreview" zoomScale="50" zoomScaleNormal="46" topLeftCell="A40" workbookViewId="0">
      <selection activeCell="A45" sqref="A45:O59"/>
    </sheetView>
  </sheetViews>
  <sheetFormatPr defaultColWidth="9" defaultRowHeight="14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3.3333333333333" style="2" customWidth="1"/>
    <col min="6" max="6" width="9" style="2" customWidth="1"/>
    <col min="7" max="7" width="15.2166666666667" style="2" customWidth="1"/>
    <col min="8" max="8" width="9.775" style="2" customWidth="1"/>
    <col min="9" max="9" width="10.2166666666667" style="2" customWidth="1"/>
    <col min="10" max="10" width="9.88333333333333" style="2" customWidth="1"/>
    <col min="11" max="11" width="32.5583333333333" style="2" customWidth="1"/>
    <col min="12" max="12" width="25.5583333333333" style="2" customWidth="1"/>
    <col min="13" max="13" width="12.1083333333333" style="2" customWidth="1"/>
    <col min="14" max="14" width="16.3333333333333" style="2" customWidth="1"/>
    <col min="15" max="15" width="8.55833333333333" style="2" customWidth="1"/>
    <col min="16" max="16383" width="8.88333333333333" style="2"/>
    <col min="16384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 t="s">
        <v>11</v>
      </c>
      <c r="K5" s="7"/>
      <c r="L5" s="7"/>
      <c r="M5" s="7"/>
      <c r="N5" s="7"/>
      <c r="O5" s="7"/>
    </row>
    <row r="6" ht="39.4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45" customHeight="1" spans="1:15">
      <c r="A7" s="5"/>
      <c r="B7" s="5"/>
      <c r="C7" s="8" t="s">
        <v>19</v>
      </c>
      <c r="D7" s="8"/>
      <c r="E7" s="9">
        <v>2049</v>
      </c>
      <c r="F7" s="9">
        <v>1862</v>
      </c>
      <c r="G7" s="9"/>
      <c r="H7" s="9">
        <v>1471.33729</v>
      </c>
      <c r="I7" s="9"/>
      <c r="J7" s="5">
        <v>10</v>
      </c>
      <c r="K7" s="5"/>
      <c r="L7" s="22">
        <f>H7/F7</f>
        <v>0.790191885069817</v>
      </c>
      <c r="M7" s="22"/>
      <c r="N7" s="23">
        <f>J7*L7</f>
        <v>7.90191885069817</v>
      </c>
      <c r="O7" s="23"/>
    </row>
    <row r="8" ht="39.45" customHeight="1" spans="1:15">
      <c r="A8" s="5"/>
      <c r="B8" s="5"/>
      <c r="C8" s="5" t="s">
        <v>20</v>
      </c>
      <c r="D8" s="5"/>
      <c r="E8" s="9">
        <v>2049</v>
      </c>
      <c r="F8" s="9">
        <v>1862</v>
      </c>
      <c r="G8" s="9"/>
      <c r="H8" s="9">
        <v>1471.33729</v>
      </c>
      <c r="I8" s="9"/>
      <c r="J8" s="5" t="s">
        <v>21</v>
      </c>
      <c r="K8" s="5"/>
      <c r="L8" s="22">
        <f>H8/F8</f>
        <v>0.790191885069817</v>
      </c>
      <c r="M8" s="22"/>
      <c r="N8" s="5" t="s">
        <v>21</v>
      </c>
      <c r="O8" s="5"/>
    </row>
    <row r="9" ht="39.45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22" t="e">
        <f>H9/F9</f>
        <v>#DIV/0!</v>
      </c>
      <c r="M9" s="22"/>
      <c r="N9" s="5" t="s">
        <v>21</v>
      </c>
      <c r="O9" s="5"/>
    </row>
    <row r="10" ht="39.45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22" t="e">
        <f>H10/F10</f>
        <v>#DIV/0!</v>
      </c>
      <c r="M10" s="22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8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38.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4" t="s">
        <v>35</v>
      </c>
      <c r="L13" s="5"/>
      <c r="M13" s="5" t="s">
        <v>36</v>
      </c>
      <c r="N13" s="5"/>
      <c r="O13" s="5"/>
    </row>
    <row r="14" ht="38.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88.2" customHeight="1" spans="1:15">
      <c r="A15" s="5"/>
      <c r="B15" s="5" t="s">
        <v>37</v>
      </c>
      <c r="C15" s="5" t="s">
        <v>38</v>
      </c>
      <c r="D15" s="11" t="s">
        <v>39</v>
      </c>
      <c r="E15" s="12"/>
      <c r="F15" s="13"/>
      <c r="G15" s="5" t="s">
        <v>40</v>
      </c>
      <c r="H15" s="11" t="s">
        <v>41</v>
      </c>
      <c r="I15" s="13"/>
      <c r="J15" s="25">
        <v>2</v>
      </c>
      <c r="K15" s="26">
        <f>2*0.31/15.39</f>
        <v>0.0402858999350227</v>
      </c>
      <c r="L15" s="27"/>
      <c r="M15" s="6" t="s">
        <v>42</v>
      </c>
      <c r="N15" s="7"/>
      <c r="O15" s="21"/>
    </row>
    <row r="16" ht="47.4" customHeight="1" spans="1:15">
      <c r="A16" s="5"/>
      <c r="B16" s="5"/>
      <c r="C16" s="5"/>
      <c r="D16" s="11" t="s">
        <v>43</v>
      </c>
      <c r="E16" s="12"/>
      <c r="F16" s="13"/>
      <c r="G16" s="5" t="s">
        <v>44</v>
      </c>
      <c r="H16" s="11" t="s">
        <v>45</v>
      </c>
      <c r="I16" s="13"/>
      <c r="J16" s="25">
        <v>2</v>
      </c>
      <c r="K16" s="28">
        <v>2</v>
      </c>
      <c r="L16" s="29"/>
      <c r="M16" s="6"/>
      <c r="N16" s="7"/>
      <c r="O16" s="21"/>
    </row>
    <row r="17" ht="47.4" customHeight="1" spans="1:15">
      <c r="A17" s="5"/>
      <c r="B17" s="5"/>
      <c r="C17" s="5"/>
      <c r="D17" s="11" t="s">
        <v>46</v>
      </c>
      <c r="E17" s="12"/>
      <c r="F17" s="13"/>
      <c r="G17" s="5" t="s">
        <v>47</v>
      </c>
      <c r="H17" s="11" t="s">
        <v>48</v>
      </c>
      <c r="I17" s="13"/>
      <c r="J17" s="25">
        <v>2</v>
      </c>
      <c r="K17" s="28">
        <v>2</v>
      </c>
      <c r="L17" s="29"/>
      <c r="M17" s="6" t="s">
        <v>49</v>
      </c>
      <c r="N17" s="7"/>
      <c r="O17" s="21"/>
    </row>
    <row r="18" ht="91.8" customHeight="1" spans="1:15">
      <c r="A18" s="5"/>
      <c r="B18" s="5"/>
      <c r="C18" s="5"/>
      <c r="D18" s="11" t="s">
        <v>50</v>
      </c>
      <c r="E18" s="12"/>
      <c r="F18" s="13"/>
      <c r="G18" s="5" t="s">
        <v>51</v>
      </c>
      <c r="H18" s="11" t="s">
        <v>52</v>
      </c>
      <c r="I18" s="13"/>
      <c r="J18" s="25">
        <v>2</v>
      </c>
      <c r="K18" s="30">
        <f>2*13.39/13.7162</f>
        <v>1.95243580583544</v>
      </c>
      <c r="L18" s="31"/>
      <c r="M18" s="6" t="s">
        <v>53</v>
      </c>
      <c r="N18" s="7"/>
      <c r="O18" s="21"/>
    </row>
    <row r="19" ht="47.4" customHeight="1" spans="1:15">
      <c r="A19" s="5"/>
      <c r="B19" s="5"/>
      <c r="C19" s="5"/>
      <c r="D19" s="11" t="s">
        <v>54</v>
      </c>
      <c r="E19" s="12"/>
      <c r="F19" s="13"/>
      <c r="G19" s="5" t="s">
        <v>55</v>
      </c>
      <c r="H19" s="11" t="s">
        <v>56</v>
      </c>
      <c r="I19" s="13"/>
      <c r="J19" s="25">
        <v>2</v>
      </c>
      <c r="K19" s="28">
        <v>2</v>
      </c>
      <c r="L19" s="29"/>
      <c r="M19" s="6"/>
      <c r="N19" s="7"/>
      <c r="O19" s="21"/>
    </row>
    <row r="20" ht="160.2" customHeight="1" spans="1:15">
      <c r="A20" s="5"/>
      <c r="B20" s="5"/>
      <c r="C20" s="5"/>
      <c r="D20" s="11" t="s">
        <v>57</v>
      </c>
      <c r="E20" s="12"/>
      <c r="F20" s="13"/>
      <c r="G20" s="5" t="s">
        <v>58</v>
      </c>
      <c r="H20" s="11" t="s">
        <v>59</v>
      </c>
      <c r="I20" s="13"/>
      <c r="J20" s="25">
        <v>2</v>
      </c>
      <c r="K20" s="30">
        <f>2*908/990</f>
        <v>1.83434343434343</v>
      </c>
      <c r="L20" s="31"/>
      <c r="M20" s="6" t="s">
        <v>60</v>
      </c>
      <c r="N20" s="7"/>
      <c r="O20" s="21"/>
    </row>
    <row r="21" ht="60.6" customHeight="1" spans="1:15">
      <c r="A21" s="5"/>
      <c r="B21" s="5"/>
      <c r="C21" s="5"/>
      <c r="D21" s="11" t="s">
        <v>61</v>
      </c>
      <c r="E21" s="12"/>
      <c r="F21" s="13"/>
      <c r="G21" s="5" t="s">
        <v>62</v>
      </c>
      <c r="H21" s="11" t="s">
        <v>63</v>
      </c>
      <c r="I21" s="13"/>
      <c r="J21" s="25">
        <v>2</v>
      </c>
      <c r="K21" s="30">
        <f>2*0.63/0.806</f>
        <v>1.56327543424318</v>
      </c>
      <c r="L21" s="31"/>
      <c r="M21" s="6" t="s">
        <v>64</v>
      </c>
      <c r="N21" s="7"/>
      <c r="O21" s="21"/>
    </row>
    <row r="22" ht="47.4" customHeight="1" spans="1:15">
      <c r="A22" s="5"/>
      <c r="B22" s="5"/>
      <c r="C22" s="5" t="s">
        <v>65</v>
      </c>
      <c r="D22" s="11" t="s">
        <v>66</v>
      </c>
      <c r="E22" s="12"/>
      <c r="F22" s="13"/>
      <c r="G22" s="5" t="s">
        <v>67</v>
      </c>
      <c r="H22" s="11" t="s">
        <v>68</v>
      </c>
      <c r="I22" s="13"/>
      <c r="J22" s="25">
        <v>1.5</v>
      </c>
      <c r="K22" s="28">
        <v>1.5</v>
      </c>
      <c r="L22" s="29"/>
      <c r="M22" s="6"/>
      <c r="N22" s="7"/>
      <c r="O22" s="21"/>
    </row>
    <row r="23" ht="47.4" customHeight="1" spans="1:15">
      <c r="A23" s="5"/>
      <c r="B23" s="5"/>
      <c r="C23" s="5"/>
      <c r="D23" s="11" t="s">
        <v>69</v>
      </c>
      <c r="E23" s="12"/>
      <c r="F23" s="13"/>
      <c r="G23" s="5" t="s">
        <v>67</v>
      </c>
      <c r="H23" s="11" t="s">
        <v>68</v>
      </c>
      <c r="I23" s="13"/>
      <c r="J23" s="25">
        <v>1.5</v>
      </c>
      <c r="K23" s="28">
        <v>1.5</v>
      </c>
      <c r="L23" s="29"/>
      <c r="M23" s="6"/>
      <c r="N23" s="7"/>
      <c r="O23" s="21"/>
    </row>
    <row r="24" ht="47.4" customHeight="1" spans="1:15">
      <c r="A24" s="5"/>
      <c r="B24" s="5"/>
      <c r="C24" s="5"/>
      <c r="D24" s="11" t="s">
        <v>70</v>
      </c>
      <c r="E24" s="12"/>
      <c r="F24" s="13"/>
      <c r="G24" s="5" t="s">
        <v>67</v>
      </c>
      <c r="H24" s="11" t="s">
        <v>68</v>
      </c>
      <c r="I24" s="13"/>
      <c r="J24" s="25">
        <v>1.5</v>
      </c>
      <c r="K24" s="28">
        <v>1.5</v>
      </c>
      <c r="L24" s="29"/>
      <c r="M24" s="6"/>
      <c r="N24" s="7"/>
      <c r="O24" s="21"/>
    </row>
    <row r="25" ht="47.4" customHeight="1" spans="1:15">
      <c r="A25" s="5"/>
      <c r="B25" s="5"/>
      <c r="C25" s="5"/>
      <c r="D25" s="11" t="s">
        <v>71</v>
      </c>
      <c r="E25" s="12"/>
      <c r="F25" s="13"/>
      <c r="G25" s="5" t="s">
        <v>67</v>
      </c>
      <c r="H25" s="11" t="s">
        <v>68</v>
      </c>
      <c r="I25" s="13"/>
      <c r="J25" s="25">
        <v>1.5</v>
      </c>
      <c r="K25" s="28">
        <v>1.5</v>
      </c>
      <c r="L25" s="29"/>
      <c r="M25" s="6"/>
      <c r="N25" s="7"/>
      <c r="O25" s="21"/>
    </row>
    <row r="26" ht="47.4" customHeight="1" spans="1:15">
      <c r="A26" s="5"/>
      <c r="B26" s="5"/>
      <c r="C26" s="5"/>
      <c r="D26" s="11" t="s">
        <v>72</v>
      </c>
      <c r="E26" s="12"/>
      <c r="F26" s="13"/>
      <c r="G26" s="5" t="s">
        <v>67</v>
      </c>
      <c r="H26" s="11" t="s">
        <v>68</v>
      </c>
      <c r="I26" s="13"/>
      <c r="J26" s="25">
        <v>1.5</v>
      </c>
      <c r="K26" s="28">
        <v>1.5</v>
      </c>
      <c r="L26" s="29"/>
      <c r="M26" s="6"/>
      <c r="N26" s="7"/>
      <c r="O26" s="21"/>
    </row>
    <row r="27" ht="47.4" customHeight="1" spans="1:15">
      <c r="A27" s="5"/>
      <c r="B27" s="5"/>
      <c r="C27" s="5"/>
      <c r="D27" s="11" t="s">
        <v>73</v>
      </c>
      <c r="E27" s="12"/>
      <c r="F27" s="13"/>
      <c r="G27" s="5" t="s">
        <v>67</v>
      </c>
      <c r="H27" s="11" t="s">
        <v>68</v>
      </c>
      <c r="I27" s="13"/>
      <c r="J27" s="25">
        <v>1.5</v>
      </c>
      <c r="K27" s="28">
        <v>1.5</v>
      </c>
      <c r="L27" s="29"/>
      <c r="M27" s="6"/>
      <c r="N27" s="7"/>
      <c r="O27" s="21"/>
    </row>
    <row r="28" ht="47.4" customHeight="1" spans="1:15">
      <c r="A28" s="5"/>
      <c r="B28" s="5"/>
      <c r="C28" s="5"/>
      <c r="D28" s="11" t="s">
        <v>74</v>
      </c>
      <c r="E28" s="12"/>
      <c r="F28" s="13"/>
      <c r="G28" s="5" t="s">
        <v>67</v>
      </c>
      <c r="H28" s="11" t="s">
        <v>68</v>
      </c>
      <c r="I28" s="13"/>
      <c r="J28" s="25">
        <v>1.5</v>
      </c>
      <c r="K28" s="28">
        <v>1.5</v>
      </c>
      <c r="L28" s="29"/>
      <c r="M28" s="6"/>
      <c r="N28" s="7"/>
      <c r="O28" s="21"/>
    </row>
    <row r="29" ht="47.4" customHeight="1" spans="1:15">
      <c r="A29" s="5"/>
      <c r="B29" s="5"/>
      <c r="C29" s="5"/>
      <c r="D29" s="11" t="s">
        <v>75</v>
      </c>
      <c r="E29" s="12"/>
      <c r="F29" s="13"/>
      <c r="G29" s="5" t="s">
        <v>67</v>
      </c>
      <c r="H29" s="11" t="s">
        <v>68</v>
      </c>
      <c r="I29" s="13"/>
      <c r="J29" s="25">
        <v>1.5</v>
      </c>
      <c r="K29" s="28">
        <v>1.5</v>
      </c>
      <c r="L29" s="29"/>
      <c r="M29" s="6"/>
      <c r="N29" s="7"/>
      <c r="O29" s="21"/>
    </row>
    <row r="30" ht="102.6" customHeight="1" spans="1:15">
      <c r="A30" s="5"/>
      <c r="B30" s="5"/>
      <c r="C30" s="5" t="s">
        <v>76</v>
      </c>
      <c r="D30" s="11" t="s">
        <v>77</v>
      </c>
      <c r="E30" s="12"/>
      <c r="F30" s="13"/>
      <c r="G30" s="5" t="s">
        <v>78</v>
      </c>
      <c r="H30" s="14" t="s">
        <v>79</v>
      </c>
      <c r="I30" s="32"/>
      <c r="J30" s="25">
        <v>4</v>
      </c>
      <c r="K30" s="28">
        <v>3</v>
      </c>
      <c r="L30" s="29"/>
      <c r="M30" s="6" t="s">
        <v>80</v>
      </c>
      <c r="N30" s="7"/>
      <c r="O30" s="21"/>
    </row>
    <row r="31" ht="47.4" customHeight="1" spans="1:15">
      <c r="A31" s="5"/>
      <c r="B31" s="5"/>
      <c r="C31" s="5"/>
      <c r="D31" s="11" t="s">
        <v>81</v>
      </c>
      <c r="E31" s="12"/>
      <c r="F31" s="13"/>
      <c r="G31" s="5" t="s">
        <v>82</v>
      </c>
      <c r="H31" s="11" t="s">
        <v>83</v>
      </c>
      <c r="I31" s="13"/>
      <c r="J31" s="25">
        <v>4</v>
      </c>
      <c r="K31" s="28">
        <v>3</v>
      </c>
      <c r="L31" s="29"/>
      <c r="M31" s="6" t="s">
        <v>84</v>
      </c>
      <c r="N31" s="7"/>
      <c r="O31" s="21"/>
    </row>
    <row r="32" ht="47.4" customHeight="1" spans="1:15">
      <c r="A32" s="5"/>
      <c r="B32" s="5"/>
      <c r="C32" s="5"/>
      <c r="D32" s="11" t="s">
        <v>85</v>
      </c>
      <c r="E32" s="12"/>
      <c r="F32" s="13"/>
      <c r="G32" s="5" t="s">
        <v>82</v>
      </c>
      <c r="H32" s="11" t="s">
        <v>83</v>
      </c>
      <c r="I32" s="13"/>
      <c r="J32" s="25">
        <v>4</v>
      </c>
      <c r="K32" s="28">
        <v>3</v>
      </c>
      <c r="L32" s="29"/>
      <c r="M32" s="6" t="s">
        <v>86</v>
      </c>
      <c r="N32" s="7"/>
      <c r="O32" s="21"/>
    </row>
    <row r="33" ht="47.4" customHeight="1" spans="1:15">
      <c r="A33" s="5"/>
      <c r="B33" s="5"/>
      <c r="C33" s="5" t="s">
        <v>87</v>
      </c>
      <c r="D33" s="11" t="s">
        <v>88</v>
      </c>
      <c r="E33" s="12"/>
      <c r="F33" s="13"/>
      <c r="G33" s="5" t="s">
        <v>89</v>
      </c>
      <c r="H33" s="11" t="s">
        <v>90</v>
      </c>
      <c r="I33" s="13"/>
      <c r="J33" s="25">
        <v>1.5</v>
      </c>
      <c r="K33" s="28">
        <v>1.5</v>
      </c>
      <c r="L33" s="29"/>
      <c r="M33" s="6"/>
      <c r="N33" s="7"/>
      <c r="O33" s="21"/>
    </row>
    <row r="34" ht="47.4" customHeight="1" spans="1:15">
      <c r="A34" s="5"/>
      <c r="B34" s="5"/>
      <c r="C34" s="5"/>
      <c r="D34" s="11" t="s">
        <v>91</v>
      </c>
      <c r="E34" s="12"/>
      <c r="F34" s="13"/>
      <c r="G34" s="5" t="s">
        <v>92</v>
      </c>
      <c r="H34" s="11" t="s">
        <v>93</v>
      </c>
      <c r="I34" s="13"/>
      <c r="J34" s="25">
        <v>1.5</v>
      </c>
      <c r="K34" s="28">
        <v>1.5</v>
      </c>
      <c r="L34" s="29"/>
      <c r="M34" s="6"/>
      <c r="N34" s="7"/>
      <c r="O34" s="21"/>
    </row>
    <row r="35" ht="47.4" customHeight="1" spans="1:15">
      <c r="A35" s="5"/>
      <c r="B35" s="5"/>
      <c r="C35" s="5"/>
      <c r="D35" s="11" t="s">
        <v>94</v>
      </c>
      <c r="E35" s="12"/>
      <c r="F35" s="13"/>
      <c r="G35" s="5" t="s">
        <v>95</v>
      </c>
      <c r="H35" s="11" t="s">
        <v>96</v>
      </c>
      <c r="I35" s="13"/>
      <c r="J35" s="25">
        <v>1.5</v>
      </c>
      <c r="K35" s="28">
        <v>1.5</v>
      </c>
      <c r="L35" s="29"/>
      <c r="M35" s="6"/>
      <c r="N35" s="7"/>
      <c r="O35" s="21"/>
    </row>
    <row r="36" ht="47.4" customHeight="1" spans="1:15">
      <c r="A36" s="5"/>
      <c r="B36" s="5"/>
      <c r="C36" s="5"/>
      <c r="D36" s="11" t="s">
        <v>97</v>
      </c>
      <c r="E36" s="12"/>
      <c r="F36" s="13"/>
      <c r="G36" s="5" t="s">
        <v>98</v>
      </c>
      <c r="H36" s="11" t="s">
        <v>99</v>
      </c>
      <c r="I36" s="13"/>
      <c r="J36" s="25">
        <v>1.5</v>
      </c>
      <c r="K36" s="28">
        <v>1.5</v>
      </c>
      <c r="L36" s="29"/>
      <c r="M36" s="6"/>
      <c r="N36" s="7"/>
      <c r="O36" s="21"/>
    </row>
    <row r="37" ht="47.4" customHeight="1" spans="1:15">
      <c r="A37" s="5"/>
      <c r="B37" s="5"/>
      <c r="C37" s="5"/>
      <c r="D37" s="11" t="s">
        <v>100</v>
      </c>
      <c r="E37" s="12"/>
      <c r="F37" s="13"/>
      <c r="G37" s="5" t="s">
        <v>101</v>
      </c>
      <c r="H37" s="11" t="s">
        <v>102</v>
      </c>
      <c r="I37" s="13"/>
      <c r="J37" s="25">
        <v>1.5</v>
      </c>
      <c r="K37" s="28">
        <v>1.5</v>
      </c>
      <c r="L37" s="29"/>
      <c r="M37" s="6"/>
      <c r="N37" s="7"/>
      <c r="O37" s="21"/>
    </row>
    <row r="38" ht="46.8" customHeight="1" spans="1:15">
      <c r="A38" s="5"/>
      <c r="B38" s="5"/>
      <c r="C38" s="5"/>
      <c r="D38" s="11" t="s">
        <v>103</v>
      </c>
      <c r="E38" s="12"/>
      <c r="F38" s="13"/>
      <c r="G38" s="5" t="s">
        <v>104</v>
      </c>
      <c r="H38" s="11" t="s">
        <v>105</v>
      </c>
      <c r="I38" s="13"/>
      <c r="J38" s="25">
        <v>1.5</v>
      </c>
      <c r="K38" s="28">
        <v>1.5</v>
      </c>
      <c r="L38" s="29"/>
      <c r="M38" s="6"/>
      <c r="N38" s="7"/>
      <c r="O38" s="21"/>
    </row>
    <row r="39" ht="47.4" customHeight="1" spans="1:15">
      <c r="A39" s="5"/>
      <c r="B39" s="5"/>
      <c r="C39" s="5"/>
      <c r="D39" s="11" t="s">
        <v>106</v>
      </c>
      <c r="E39" s="12"/>
      <c r="F39" s="13"/>
      <c r="G39" s="5" t="s">
        <v>107</v>
      </c>
      <c r="H39" s="11" t="s">
        <v>108</v>
      </c>
      <c r="I39" s="13"/>
      <c r="J39" s="25">
        <v>1.5</v>
      </c>
      <c r="K39" s="28">
        <v>1.5</v>
      </c>
      <c r="L39" s="29"/>
      <c r="M39" s="6"/>
      <c r="N39" s="7"/>
      <c r="O39" s="21"/>
    </row>
    <row r="40" ht="60" customHeight="1" spans="1:15">
      <c r="A40" s="5"/>
      <c r="B40" s="5"/>
      <c r="C40" s="5"/>
      <c r="D40" s="11" t="s">
        <v>109</v>
      </c>
      <c r="E40" s="12"/>
      <c r="F40" s="13"/>
      <c r="G40" s="5" t="s">
        <v>110</v>
      </c>
      <c r="H40" s="11" t="s">
        <v>111</v>
      </c>
      <c r="I40" s="13"/>
      <c r="J40" s="25">
        <v>1.5</v>
      </c>
      <c r="K40" s="28">
        <v>1.5</v>
      </c>
      <c r="L40" s="29"/>
      <c r="M40" s="6"/>
      <c r="N40" s="7"/>
      <c r="O40" s="21"/>
    </row>
    <row r="41" ht="55.05" customHeight="1" spans="1:15">
      <c r="A41" s="5" t="s">
        <v>112</v>
      </c>
      <c r="B41" s="5" t="s">
        <v>113</v>
      </c>
      <c r="C41" s="5" t="s">
        <v>114</v>
      </c>
      <c r="D41" s="11" t="s">
        <v>115</v>
      </c>
      <c r="E41" s="12"/>
      <c r="F41" s="13"/>
      <c r="G41" s="5" t="s">
        <v>116</v>
      </c>
      <c r="H41" s="11" t="s">
        <v>117</v>
      </c>
      <c r="I41" s="13"/>
      <c r="J41" s="25">
        <v>15</v>
      </c>
      <c r="K41" s="30">
        <f>15*149.84/200</f>
        <v>11.238</v>
      </c>
      <c r="L41" s="31"/>
      <c r="M41" s="33" t="s">
        <v>118</v>
      </c>
      <c r="N41" s="34"/>
      <c r="O41" s="35"/>
    </row>
    <row r="42" ht="55.05" customHeight="1" spans="1:15">
      <c r="A42" s="5"/>
      <c r="B42" s="5"/>
      <c r="C42" s="5"/>
      <c r="D42" s="11" t="s">
        <v>119</v>
      </c>
      <c r="E42" s="12"/>
      <c r="F42" s="13"/>
      <c r="G42" s="5" t="s">
        <v>120</v>
      </c>
      <c r="H42" s="11" t="s">
        <v>121</v>
      </c>
      <c r="I42" s="13"/>
      <c r="J42" s="25">
        <v>15</v>
      </c>
      <c r="K42" s="30">
        <f>15*49.77/65</f>
        <v>11.4853846153846</v>
      </c>
      <c r="L42" s="31"/>
      <c r="M42" s="36"/>
      <c r="N42" s="37"/>
      <c r="O42" s="38"/>
    </row>
    <row r="43" ht="47.4" customHeight="1" spans="1:15">
      <c r="A43" s="5"/>
      <c r="B43" s="15" t="s">
        <v>122</v>
      </c>
      <c r="C43" s="15" t="s">
        <v>123</v>
      </c>
      <c r="D43" s="11" t="s">
        <v>124</v>
      </c>
      <c r="E43" s="12"/>
      <c r="F43" s="13"/>
      <c r="G43" s="5" t="s">
        <v>125</v>
      </c>
      <c r="H43" s="16">
        <v>0.9948</v>
      </c>
      <c r="I43" s="13"/>
      <c r="J43" s="25">
        <v>10</v>
      </c>
      <c r="K43" s="28">
        <v>10</v>
      </c>
      <c r="L43" s="29"/>
      <c r="M43" s="6"/>
      <c r="N43" s="7"/>
      <c r="O43" s="21"/>
    </row>
    <row r="44" s="1" customFormat="1" ht="47.4" customHeight="1" spans="1:15">
      <c r="A44" s="17" t="s">
        <v>126</v>
      </c>
      <c r="B44" s="17"/>
      <c r="C44" s="17"/>
      <c r="D44" s="17"/>
      <c r="E44" s="17"/>
      <c r="F44" s="17"/>
      <c r="G44" s="17"/>
      <c r="H44" s="17"/>
      <c r="I44" s="17"/>
      <c r="J44" s="17">
        <f>SUM(J15:J43)+J7</f>
        <v>100</v>
      </c>
      <c r="K44" s="39">
        <f>SUM(K15:L43)+N7</f>
        <v>85.0156440404399</v>
      </c>
      <c r="L44" s="40"/>
      <c r="M44" s="41" t="s">
        <v>127</v>
      </c>
      <c r="N44" s="41"/>
      <c r="O44" s="41"/>
    </row>
    <row r="45" ht="39.45" customHeight="1" spans="1:15">
      <c r="A45" s="18" t="s">
        <v>128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ht="39.45" customHeight="1" spans="1: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7" ht="39.45" customHeight="1" spans="1: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</row>
    <row r="48" ht="39.45" customHeight="1" spans="1: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</row>
    <row r="49" ht="39.45" customHeight="1" spans="1:1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</row>
    <row r="50" ht="39.45" customHeight="1" spans="1:1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</row>
    <row r="51" ht="39.45" customHeight="1" spans="1: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</row>
    <row r="52" spans="1:1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</row>
    <row r="53" spans="1:1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</row>
    <row r="54" spans="1: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</row>
    <row r="55" spans="1: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</row>
    <row r="56" spans="1:1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1:1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1:1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1:1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</row>
  </sheetData>
  <mergeCells count="18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D41:F41"/>
    <mergeCell ref="H41:I41"/>
    <mergeCell ref="K41:L41"/>
    <mergeCell ref="D42:F42"/>
    <mergeCell ref="H42:I42"/>
    <mergeCell ref="K42:L42"/>
    <mergeCell ref="D43:F43"/>
    <mergeCell ref="H43:I43"/>
    <mergeCell ref="K43:L43"/>
    <mergeCell ref="M43:O43"/>
    <mergeCell ref="A44:I44"/>
    <mergeCell ref="K44:L44"/>
    <mergeCell ref="M44:O44"/>
    <mergeCell ref="A11:A12"/>
    <mergeCell ref="A13:A40"/>
    <mergeCell ref="A41:A43"/>
    <mergeCell ref="B13:B14"/>
    <mergeCell ref="B15:B40"/>
    <mergeCell ref="B41:B42"/>
    <mergeCell ref="C13:C14"/>
    <mergeCell ref="C15:C21"/>
    <mergeCell ref="C22:C29"/>
    <mergeCell ref="C30:C32"/>
    <mergeCell ref="C33:C40"/>
    <mergeCell ref="C41:C42"/>
    <mergeCell ref="G13:G14"/>
    <mergeCell ref="J13:J14"/>
    <mergeCell ref="K13:L14"/>
    <mergeCell ref="D13:F14"/>
    <mergeCell ref="M13:O14"/>
    <mergeCell ref="A6:B10"/>
    <mergeCell ref="H13:I14"/>
    <mergeCell ref="M41:O42"/>
    <mergeCell ref="A45:O5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2023-04-18T06:45:00Z</cp:lastPrinted>
  <dcterms:modified xsi:type="dcterms:W3CDTF">2023-05-18T09:15:55Z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